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8195" windowHeight="7425"/>
  </bookViews>
  <sheets>
    <sheet name="2016 Cash Flow Summary" sheetId="4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0" i="4" l="1"/>
  <c r="E14" i="4" l="1"/>
  <c r="E5" i="4" l="1"/>
  <c r="E6" i="4" l="1"/>
  <c r="E4" i="4"/>
  <c r="E3" i="4"/>
  <c r="E7" i="4"/>
  <c r="E9" i="4"/>
  <c r="B4" i="4"/>
  <c r="G6" i="4" l="1"/>
  <c r="G17" i="4"/>
  <c r="G3" i="4" l="1"/>
  <c r="E12" i="4"/>
  <c r="G4" i="4"/>
  <c r="B12" i="4"/>
  <c r="H17" i="4" s="1"/>
  <c r="G5" i="4"/>
  <c r="H8" i="4" l="1"/>
  <c r="B23" i="4"/>
  <c r="H6" i="4"/>
  <c r="H4" i="4"/>
  <c r="G12" i="4"/>
  <c r="H5" i="4"/>
  <c r="H9" i="4"/>
  <c r="H10" i="4"/>
  <c r="H7" i="4"/>
  <c r="B17" i="4"/>
  <c r="B19" i="4" s="1"/>
  <c r="B21" i="4" s="1"/>
  <c r="H3" i="4"/>
  <c r="H12" i="4" l="1"/>
</calcChain>
</file>

<file path=xl/comments1.xml><?xml version="1.0" encoding="utf-8"?>
<comments xmlns="http://schemas.openxmlformats.org/spreadsheetml/2006/main">
  <authors>
    <author>John Schiebel</author>
  </authors>
  <commentList>
    <comment ref="E9" authorId="0">
      <text>
        <r>
          <rPr>
            <b/>
            <sz val="9"/>
            <color indexed="81"/>
            <rFont val="Tahoma"/>
            <charset val="1"/>
          </rPr>
          <t>A futher $50 is still to be awarded to a Hamilton womens team that did not have beer.</t>
        </r>
      </text>
    </comment>
    <comment ref="E10" authorId="0">
      <text>
        <r>
          <rPr>
            <b/>
            <sz val="9"/>
            <color indexed="81"/>
            <rFont val="Tahoma"/>
            <charset val="1"/>
          </rPr>
          <t>currently a further $200 is still likely to be give to John Avarino</t>
        </r>
      </text>
    </comment>
  </commentList>
</comments>
</file>

<file path=xl/sharedStrings.xml><?xml version="1.0" encoding="utf-8"?>
<sst xmlns="http://schemas.openxmlformats.org/spreadsheetml/2006/main" count="47" uniqueCount="43">
  <si>
    <t>Actual Inbound Transactions</t>
  </si>
  <si>
    <t>Actual Outbound Transactions</t>
  </si>
  <si>
    <t>Total Payments Made</t>
  </si>
  <si>
    <t>Total Revenues Received</t>
  </si>
  <si>
    <t>n/a</t>
  </si>
  <si>
    <t>In season:  Sales of assets (goal pads, etc.)</t>
  </si>
  <si>
    <t>In season: Re-scheduling fees</t>
  </si>
  <si>
    <t>In season: Bank Interest or Credits</t>
  </si>
  <si>
    <t>In -Season Revenues</t>
  </si>
  <si>
    <t>Net Cash Flow as a %'age of All Team Fee Revenue</t>
  </si>
  <si>
    <t>In season: Tournament Hosting Proceeds</t>
  </si>
  <si>
    <t>Outbound Transaction As a Percentage of the Total of All Team Registration Fees</t>
  </si>
  <si>
    <t>As Percentage of the Total of All Team Registration Fees</t>
  </si>
  <si>
    <t>As Percentage of the Total of All Revenues</t>
  </si>
  <si>
    <t>Opening Bank Balance (as of 01-Jan-2016)</t>
  </si>
  <si>
    <t>Proposed Team Fee Increase for 2017</t>
  </si>
  <si>
    <t>Proposed Cost Mitigations for 2017</t>
  </si>
  <si>
    <t>2016 Season Team Registration Fees 
(28 Teams @ $1800 each)</t>
  </si>
  <si>
    <t>Planned - Primary Enrichment Expenses (e.g., play-off team and MVP and sportsmen prizing, photography)</t>
  </si>
  <si>
    <t>zero</t>
  </si>
  <si>
    <t>Somewhat Unplanned: year-end party door prizes</t>
  </si>
  <si>
    <t>Planned - Core Primary Expenses (e.g., fields, referees, liability insurance)</t>
  </si>
  <si>
    <t>Planned - Secondary Enrichment Expenses (e.g., year-end party, LEGAL advice on waiver, training/travel allowance)</t>
  </si>
  <si>
    <t>Somewhat Unplanned:  LEGAL retainer and referee quality program</t>
  </si>
  <si>
    <t>Planned - Core Secondary Expenses (e.g., website hosting/software fees, automations, tropy plaque, TFO League Affiliation fee, asset insurance. PO box, player-referee program rewards)</t>
  </si>
  <si>
    <t>Unplanned - Executive Reconciliations and Misc Expenses</t>
  </si>
  <si>
    <t>Net Cash Flow Through CY2016 (all revenues)</t>
  </si>
  <si>
    <t>Net Cash Flow "Threat" in dollars to per Team registration fee
(i.e., the worst case $ value of a team registration fee price increase to mitigate a loss of all in-season revenues) assuming a similar opening bank account balance as that of CY2016.</t>
  </si>
  <si>
    <t>Unplanned - Brampton Tour (lack of beer refunds) and Trillium Champions Recreation  Event supplements</t>
  </si>
  <si>
    <t>Risks to MTFL-2017 budget</t>
  </si>
  <si>
    <t>In season: Disciplinary fines or team registration late fees</t>
  </si>
  <si>
    <t>Outbound Transaction As a Percentage of the Total of All Payments Made</t>
  </si>
  <si>
    <r>
      <t xml:space="preserve">"Threat" in dollars to Surplus
(i.e., the worst case $ value of a team registration fee price increase to mitigate a loss of all in-season revenues) using the actual current bank account balance - </t>
    </r>
    <r>
      <rPr>
        <b/>
        <i/>
        <sz val="9"/>
        <color rgb="FFFF0000"/>
        <rFont val="Tahoma"/>
        <family val="2"/>
      </rPr>
      <t xml:space="preserve">and assuming 28 teams </t>
    </r>
    <r>
      <rPr>
        <b/>
        <i/>
        <sz val="9"/>
        <color theme="1"/>
        <rFont val="Tahoma"/>
        <family val="2"/>
      </rPr>
      <t>for 2016 season AND all other costs identical to CY2016.</t>
    </r>
  </si>
  <si>
    <t>1) fewer than 24 teams in the league (or converserly more than 30 teams).</t>
  </si>
  <si>
    <t>2) ZERO in-season income from Tournament (beer or otherwise) proceeds.</t>
  </si>
  <si>
    <t>5) improved photography programs (during the regular season) as a mitigation to lack of proper waivers and legal suits.</t>
  </si>
  <si>
    <t>6) turning back on Quality program and/or buying goal post pads and cones -- that puts a a portion of the current surplus at risk.</t>
  </si>
  <si>
    <t>7) if executive ever got into a legal suit thesurplus would be eaten up fast in legal fees.</t>
  </si>
  <si>
    <t>8) MTFL 2016 play-off prizing too draconian (... although year end party and give aways much better than years before).</t>
  </si>
  <si>
    <t>3) increased costs of insurance (potentially if the league goes to the non-affiliated with TFO model).</t>
  </si>
  <si>
    <t>4) desire to resume practice of donating $1500 to youth tackle league.</t>
  </si>
  <si>
    <t>1) Reduced executive reconciliations using improved governance (based on lessons learned) as well as having an increased number of volunteers.
2) Consideration of not raising MOA fees from $45 to $50 per referee per game. For example, on a season of 200 games that would save minimum of $3k (or approximately $100 per team in a 30 team league).</t>
  </si>
  <si>
    <t>Current Bank balance (13-Oct-2016)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</si>
</sst>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b/>
      <i/>
      <sz val="9"/>
      <color theme="1"/>
      <name val="Tahoma"/>
      <family val="2"/>
    </font>
    <font>
      <b/>
      <sz val="9"/>
      <color indexed="81"/>
      <name val="Tahoma"/>
      <charset val="1"/>
    </font>
    <font>
      <b/>
      <i/>
      <sz val="9"/>
      <color rgb="FFFF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/>
    </xf>
    <xf numFmtId="44" fontId="3" fillId="6" borderId="1" xfId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4" fontId="3" fillId="0" borderId="1" xfId="1" applyFont="1" applyBorder="1" applyAlignment="1">
      <alignment vertical="center"/>
    </xf>
    <xf numFmtId="10" fontId="3" fillId="0" borderId="1" xfId="2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44" fontId="3" fillId="0" borderId="1" xfId="0" applyNumberFormat="1" applyFont="1" applyBorder="1" applyAlignment="1">
      <alignment vertical="center"/>
    </xf>
    <xf numFmtId="44" fontId="3" fillId="0" borderId="1" xfId="1" applyFont="1" applyBorder="1" applyAlignment="1">
      <alignment horizontal="center" vertical="center"/>
    </xf>
    <xf numFmtId="44" fontId="3" fillId="4" borderId="1" xfId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44" fontId="3" fillId="5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8" fontId="3" fillId="0" borderId="1" xfId="1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A10" sqref="A10"/>
    </sheetView>
  </sheetViews>
  <sheetFormatPr defaultRowHeight="15" x14ac:dyDescent="0.25"/>
  <cols>
    <col min="1" max="1" width="46.5703125" style="21" customWidth="1"/>
    <col min="2" max="2" width="13.42578125" style="21" bestFit="1" customWidth="1"/>
    <col min="3" max="3" width="1.140625" style="21" customWidth="1"/>
    <col min="4" max="4" width="51.85546875" style="21" customWidth="1"/>
    <col min="5" max="5" width="11.85546875" style="21" customWidth="1"/>
    <col min="6" max="6" width="1" style="21" customWidth="1"/>
    <col min="7" max="7" width="24.140625" style="21" customWidth="1"/>
    <col min="8" max="8" width="22.7109375" style="21" customWidth="1"/>
  </cols>
  <sheetData>
    <row r="1" spans="1:8" s="1" customFormat="1" ht="51" customHeight="1" x14ac:dyDescent="0.25">
      <c r="A1" s="23" t="s">
        <v>0</v>
      </c>
      <c r="B1" s="24"/>
      <c r="C1" s="2"/>
      <c r="D1" s="23" t="s">
        <v>1</v>
      </c>
      <c r="E1" s="24"/>
      <c r="F1" s="2"/>
      <c r="G1" s="3" t="s">
        <v>11</v>
      </c>
      <c r="H1" s="3" t="s">
        <v>31</v>
      </c>
    </row>
    <row r="2" spans="1:8" s="1" customFormat="1" ht="4.5" customHeight="1" x14ac:dyDescent="0.25">
      <c r="A2" s="2"/>
      <c r="B2" s="2"/>
      <c r="C2" s="2"/>
      <c r="D2" s="2"/>
      <c r="E2" s="2"/>
      <c r="F2" s="2"/>
      <c r="G2" s="2"/>
      <c r="H2" s="2"/>
    </row>
    <row r="3" spans="1:8" s="1" customFormat="1" ht="22.5" x14ac:dyDescent="0.25">
      <c r="A3" s="4" t="s">
        <v>14</v>
      </c>
      <c r="B3" s="5">
        <v>3305.92</v>
      </c>
      <c r="C3" s="2"/>
      <c r="D3" s="6" t="s">
        <v>21</v>
      </c>
      <c r="E3" s="7">
        <f>423.64+1294.11+1500+1800+142.52+2500+2600+2800+(28*150)+2500+2500+1000+2500+2500+2600+600+3000+1199</f>
        <v>35659.270000000004</v>
      </c>
      <c r="F3" s="2"/>
      <c r="G3" s="8">
        <f>E3/$B$4</f>
        <v>0.70752519841269845</v>
      </c>
      <c r="H3" s="8">
        <f>E3/$E$12</f>
        <v>0.72175946944128078</v>
      </c>
    </row>
    <row r="4" spans="1:8" s="1" customFormat="1" ht="45" x14ac:dyDescent="0.25">
      <c r="A4" s="6" t="s">
        <v>17</v>
      </c>
      <c r="B4" s="7">
        <f>28*1800</f>
        <v>50400</v>
      </c>
      <c r="C4" s="2"/>
      <c r="D4" s="6" t="s">
        <v>24</v>
      </c>
      <c r="E4" s="7">
        <f>150+232.2+316.4+265.41+20+300+540</f>
        <v>1824.01</v>
      </c>
      <c r="F4" s="2"/>
      <c r="G4" s="8">
        <f t="shared" ref="G4:G6" si="0">E4/$B$4</f>
        <v>3.61906746031746E-2</v>
      </c>
      <c r="H4" s="8">
        <f>E4/$E$12</f>
        <v>3.6918772870437065E-2</v>
      </c>
    </row>
    <row r="5" spans="1:8" s="1" customFormat="1" ht="22.5" x14ac:dyDescent="0.25">
      <c r="A5" s="9" t="s">
        <v>10</v>
      </c>
      <c r="B5" s="7">
        <v>592</v>
      </c>
      <c r="C5" s="2"/>
      <c r="D5" s="6" t="s">
        <v>18</v>
      </c>
      <c r="E5" s="7">
        <f>440+1290+440+200+1250+1055</f>
        <v>4675</v>
      </c>
      <c r="F5" s="2"/>
      <c r="G5" s="8">
        <f t="shared" si="0"/>
        <v>9.2757936507936511E-2</v>
      </c>
      <c r="H5" s="8">
        <f t="shared" ref="H5:H10" si="1">E5/$E$12</f>
        <v>9.4624077263443337E-2</v>
      </c>
    </row>
    <row r="6" spans="1:8" s="1" customFormat="1" ht="22.5" x14ac:dyDescent="0.25">
      <c r="A6" s="9" t="s">
        <v>5</v>
      </c>
      <c r="B6" s="7" t="s">
        <v>19</v>
      </c>
      <c r="C6" s="2"/>
      <c r="D6" s="6" t="s">
        <v>22</v>
      </c>
      <c r="E6" s="7">
        <f>25+1532.75+500</f>
        <v>2057.75</v>
      </c>
      <c r="F6" s="2"/>
      <c r="G6" s="8">
        <f t="shared" si="0"/>
        <v>4.0828373015873019E-2</v>
      </c>
      <c r="H6" s="8">
        <f t="shared" si="1"/>
        <v>4.164977432916589E-2</v>
      </c>
    </row>
    <row r="7" spans="1:8" s="1" customFormat="1" ht="39" customHeight="1" x14ac:dyDescent="0.25">
      <c r="A7" s="9" t="s">
        <v>30</v>
      </c>
      <c r="B7" s="7">
        <v>250</v>
      </c>
      <c r="C7" s="2"/>
      <c r="D7" s="10" t="s">
        <v>23</v>
      </c>
      <c r="E7" s="7">
        <f>500+200</f>
        <v>700</v>
      </c>
      <c r="F7" s="2"/>
      <c r="G7" s="8" t="s">
        <v>4</v>
      </c>
      <c r="H7" s="8">
        <f t="shared" si="1"/>
        <v>1.4168311034098468E-2</v>
      </c>
    </row>
    <row r="8" spans="1:8" s="1" customFormat="1" x14ac:dyDescent="0.25">
      <c r="A8" s="9" t="s">
        <v>6</v>
      </c>
      <c r="B8" s="7" t="s">
        <v>19</v>
      </c>
      <c r="C8" s="2"/>
      <c r="D8" s="10" t="s">
        <v>20</v>
      </c>
      <c r="E8" s="7">
        <v>705</v>
      </c>
      <c r="F8" s="2"/>
      <c r="G8" s="8" t="s">
        <v>4</v>
      </c>
      <c r="H8" s="8">
        <f t="shared" si="1"/>
        <v>1.42695132557706E-2</v>
      </c>
    </row>
    <row r="9" spans="1:8" s="1" customFormat="1" ht="22.5" x14ac:dyDescent="0.25">
      <c r="A9" s="9" t="s">
        <v>7</v>
      </c>
      <c r="B9" s="7">
        <v>3.15</v>
      </c>
      <c r="C9" s="2"/>
      <c r="D9" s="10" t="s">
        <v>28</v>
      </c>
      <c r="E9" s="22">
        <f>100+200</f>
        <v>300</v>
      </c>
      <c r="F9" s="2"/>
      <c r="G9" s="8" t="s">
        <v>4</v>
      </c>
      <c r="H9" s="8">
        <f t="shared" si="1"/>
        <v>6.0721333003279148E-3</v>
      </c>
    </row>
    <row r="10" spans="1:8" s="1" customFormat="1" x14ac:dyDescent="0.25">
      <c r="A10" s="2"/>
      <c r="B10" s="2"/>
      <c r="C10" s="2"/>
      <c r="D10" s="10" t="s">
        <v>25</v>
      </c>
      <c r="E10" s="7">
        <f>480+480+750+150+150+125+750+250+150+200</f>
        <v>3485</v>
      </c>
      <c r="F10" s="2"/>
      <c r="G10" s="8" t="s">
        <v>4</v>
      </c>
      <c r="H10" s="8">
        <f t="shared" si="1"/>
        <v>7.0537948505475942E-2</v>
      </c>
    </row>
    <row r="11" spans="1:8" s="1" customFormat="1" ht="3" customHeight="1" x14ac:dyDescent="0.25">
      <c r="A11" s="2"/>
      <c r="B11" s="2"/>
      <c r="C11" s="2"/>
      <c r="D11" s="2"/>
      <c r="E11" s="2"/>
      <c r="F11" s="2"/>
      <c r="G11" s="2"/>
      <c r="H11" s="2"/>
    </row>
    <row r="12" spans="1:8" s="1" customFormat="1" x14ac:dyDescent="0.25">
      <c r="A12" s="11" t="s">
        <v>3</v>
      </c>
      <c r="B12" s="12">
        <f>SUM(B3:B10)</f>
        <v>54551.07</v>
      </c>
      <c r="C12" s="2"/>
      <c r="D12" s="11" t="s">
        <v>2</v>
      </c>
      <c r="E12" s="13">
        <f>+SUM(E3:E10)</f>
        <v>49406.030000000006</v>
      </c>
      <c r="F12" s="2"/>
      <c r="G12" s="8">
        <f>SUM(G3:G10)</f>
        <v>0.87730218253968262</v>
      </c>
      <c r="H12" s="8">
        <f>SUM(H3:H10)</f>
        <v>1.0000000000000002</v>
      </c>
    </row>
    <row r="13" spans="1:8" s="1" customFormat="1" ht="6.75" customHeight="1" x14ac:dyDescent="0.25">
      <c r="A13" s="2"/>
      <c r="B13" s="2"/>
      <c r="C13" s="2"/>
      <c r="D13" s="2"/>
      <c r="E13" s="2"/>
      <c r="F13" s="2"/>
      <c r="G13" s="2"/>
      <c r="H13" s="2"/>
    </row>
    <row r="14" spans="1:8" s="1" customFormat="1" x14ac:dyDescent="0.25">
      <c r="A14" s="2"/>
      <c r="B14" s="2"/>
      <c r="C14" s="2"/>
      <c r="D14" s="4" t="s">
        <v>42</v>
      </c>
      <c r="E14" s="14">
        <f>4748.52-101.5</f>
        <v>4647.0200000000004</v>
      </c>
      <c r="F14" s="2"/>
      <c r="G14" s="2"/>
      <c r="H14" s="2"/>
    </row>
    <row r="15" spans="1:8" s="1" customFormat="1" ht="5.25" customHeight="1" x14ac:dyDescent="0.25">
      <c r="A15" s="2"/>
      <c r="B15" s="2"/>
      <c r="C15" s="2"/>
      <c r="D15" s="2"/>
      <c r="E15" s="2"/>
      <c r="F15" s="2"/>
      <c r="G15" s="2"/>
      <c r="H15" s="2"/>
    </row>
    <row r="16" spans="1:8" s="1" customFormat="1" ht="37.5" customHeight="1" x14ac:dyDescent="0.25">
      <c r="A16" s="2"/>
      <c r="B16" s="2"/>
      <c r="C16" s="2"/>
      <c r="D16" s="2"/>
      <c r="E16" s="2"/>
      <c r="F16" s="2"/>
      <c r="G16" s="3" t="s">
        <v>12</v>
      </c>
      <c r="H16" s="3" t="s">
        <v>13</v>
      </c>
    </row>
    <row r="17" spans="1:8" s="1" customFormat="1" ht="22.5" x14ac:dyDescent="0.25">
      <c r="A17" s="15" t="s">
        <v>26</v>
      </c>
      <c r="B17" s="16">
        <f>B12-E12</f>
        <v>5145.0399999999936</v>
      </c>
      <c r="C17" s="2"/>
      <c r="D17" s="2"/>
      <c r="E17" s="17" t="s">
        <v>8</v>
      </c>
      <c r="F17" s="2"/>
      <c r="G17" s="8">
        <f>SUM($B$5:$B$9)/$B$4</f>
        <v>1.6768849206349207E-2</v>
      </c>
      <c r="H17" s="8">
        <f>SUM($B$5:$B$9)/$B$12</f>
        <v>1.549282168067464E-2</v>
      </c>
    </row>
    <row r="18" spans="1:8" s="1" customFormat="1" ht="4.5" customHeight="1" x14ac:dyDescent="0.25">
      <c r="A18" s="2"/>
      <c r="B18" s="2"/>
      <c r="C18" s="2"/>
      <c r="D18" s="2"/>
      <c r="E18" s="2"/>
      <c r="F18" s="2"/>
      <c r="G18" s="2"/>
      <c r="H18" s="2"/>
    </row>
    <row r="19" spans="1:8" s="1" customFormat="1" ht="25.5" customHeight="1" x14ac:dyDescent="0.25">
      <c r="A19" s="15" t="s">
        <v>9</v>
      </c>
      <c r="B19" s="8">
        <f>B17/B4</f>
        <v>0.10208412698412686</v>
      </c>
      <c r="C19" s="2"/>
      <c r="D19" s="2"/>
      <c r="E19" s="2"/>
      <c r="F19" s="2"/>
      <c r="G19" s="2"/>
      <c r="H19" s="2"/>
    </row>
    <row r="20" spans="1:8" s="1" customFormat="1" ht="3" customHeight="1" x14ac:dyDescent="0.25">
      <c r="A20" s="2"/>
      <c r="B20" s="2"/>
      <c r="C20" s="2"/>
      <c r="D20" s="2"/>
      <c r="E20" s="2"/>
      <c r="F20" s="2"/>
      <c r="G20" s="2"/>
      <c r="H20" s="2"/>
    </row>
    <row r="21" spans="1:8" s="1" customFormat="1" ht="71.25" customHeight="1" x14ac:dyDescent="0.25">
      <c r="A21" s="18" t="s">
        <v>27</v>
      </c>
      <c r="B21" s="19">
        <f>B19*1800</f>
        <v>183.75142857142836</v>
      </c>
      <c r="C21" s="2"/>
      <c r="D21" s="2"/>
      <c r="E21" s="17" t="s">
        <v>15</v>
      </c>
      <c r="F21" s="2"/>
      <c r="G21" s="19">
        <v>150</v>
      </c>
      <c r="H21" s="2"/>
    </row>
    <row r="22" spans="1:8" s="1" customFormat="1" ht="5.25" customHeight="1" x14ac:dyDescent="0.25">
      <c r="A22" s="2"/>
      <c r="B22" s="2"/>
      <c r="C22" s="2"/>
      <c r="D22" s="2"/>
      <c r="E22" s="2"/>
      <c r="F22" s="2"/>
      <c r="G22" s="2"/>
      <c r="H22" s="2"/>
    </row>
    <row r="23" spans="1:8" s="1" customFormat="1" ht="93" customHeight="1" x14ac:dyDescent="0.25">
      <c r="A23" s="18" t="s">
        <v>32</v>
      </c>
      <c r="B23" s="19">
        <f>((B4+E14)-E12)/28</f>
        <v>201.46392857142851</v>
      </c>
      <c r="C23" s="2"/>
      <c r="D23" s="2"/>
      <c r="E23" s="17" t="s">
        <v>16</v>
      </c>
      <c r="F23" s="2"/>
      <c r="G23" s="25" t="s">
        <v>41</v>
      </c>
      <c r="H23" s="26"/>
    </row>
    <row r="24" spans="1:8" s="1" customFormat="1" ht="2.25" customHeight="1" x14ac:dyDescent="0.25">
      <c r="A24" s="2"/>
      <c r="B24" s="2"/>
      <c r="C24" s="2"/>
      <c r="D24" s="2"/>
      <c r="E24" s="2"/>
      <c r="F24" s="2"/>
      <c r="G24" s="2"/>
      <c r="H24" s="2"/>
    </row>
    <row r="25" spans="1:8" s="1" customFormat="1" x14ac:dyDescent="0.25">
      <c r="A25" s="20"/>
      <c r="B25" s="20"/>
      <c r="C25" s="20"/>
      <c r="D25" s="20"/>
      <c r="E25" s="20"/>
      <c r="F25" s="20"/>
      <c r="G25" s="20"/>
      <c r="H25" s="20"/>
    </row>
    <row r="26" spans="1:8" s="1" customFormat="1" x14ac:dyDescent="0.25">
      <c r="A26" s="20"/>
      <c r="B26" s="20"/>
      <c r="C26" s="20"/>
      <c r="D26" s="20"/>
      <c r="E26" s="20"/>
      <c r="F26" s="20"/>
      <c r="G26" s="20"/>
      <c r="H26" s="20"/>
    </row>
    <row r="27" spans="1:8" s="1" customFormat="1" x14ac:dyDescent="0.25">
      <c r="A27" s="20" t="s">
        <v>29</v>
      </c>
      <c r="B27" s="20"/>
      <c r="C27" s="20"/>
      <c r="D27" s="20"/>
      <c r="E27" s="20"/>
      <c r="F27" s="20"/>
      <c r="G27" s="20"/>
      <c r="H27" s="20"/>
    </row>
    <row r="28" spans="1:8" s="1" customFormat="1" x14ac:dyDescent="0.25">
      <c r="A28" s="20" t="s">
        <v>33</v>
      </c>
      <c r="B28" s="20"/>
      <c r="C28" s="20"/>
      <c r="D28" s="20"/>
      <c r="E28" s="20"/>
      <c r="F28" s="20"/>
      <c r="G28" s="20"/>
      <c r="H28" s="20"/>
    </row>
    <row r="29" spans="1:8" s="1" customFormat="1" x14ac:dyDescent="0.25">
      <c r="A29" s="20" t="s">
        <v>34</v>
      </c>
      <c r="B29" s="20"/>
      <c r="C29" s="20"/>
      <c r="D29" s="20"/>
      <c r="E29" s="20"/>
      <c r="F29" s="20"/>
      <c r="G29" s="20"/>
      <c r="H29" s="20"/>
    </row>
    <row r="30" spans="1:8" s="1" customFormat="1" x14ac:dyDescent="0.25">
      <c r="A30" s="20" t="s">
        <v>39</v>
      </c>
      <c r="B30" s="20"/>
      <c r="C30" s="20"/>
      <c r="D30" s="20"/>
      <c r="E30" s="20"/>
      <c r="F30" s="20"/>
      <c r="G30" s="20"/>
      <c r="H30" s="20"/>
    </row>
    <row r="31" spans="1:8" x14ac:dyDescent="0.25">
      <c r="A31" s="21" t="s">
        <v>40</v>
      </c>
    </row>
    <row r="32" spans="1:8" x14ac:dyDescent="0.25">
      <c r="A32" s="21" t="s">
        <v>35</v>
      </c>
    </row>
    <row r="33" spans="1:1" x14ac:dyDescent="0.25">
      <c r="A33" s="21" t="s">
        <v>36</v>
      </c>
    </row>
    <row r="34" spans="1:1" x14ac:dyDescent="0.25">
      <c r="A34" s="21" t="s">
        <v>37</v>
      </c>
    </row>
    <row r="35" spans="1:1" x14ac:dyDescent="0.25">
      <c r="A35" s="21" t="s">
        <v>38</v>
      </c>
    </row>
  </sheetData>
  <mergeCells count="3">
    <mergeCell ref="A1:B1"/>
    <mergeCell ref="D1:E1"/>
    <mergeCell ref="G23:H23"/>
  </mergeCells>
  <printOptions gridLines="1"/>
  <pageMargins left="0.2" right="0.2" top="0.75" bottom="0.75" header="0.3" footer="0.3"/>
  <pageSetup paperSize="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2016 Cash Flow Summary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Schiebel</dc:creator>
  <cp:lastModifiedBy>John Schiebel</cp:lastModifiedBy>
  <cp:lastPrinted>2016-02-12T21:43:54Z</cp:lastPrinted>
  <dcterms:created xsi:type="dcterms:W3CDTF">2016-01-27T17:22:30Z</dcterms:created>
  <dcterms:modified xsi:type="dcterms:W3CDTF">2016-11-08T21:36:00Z</dcterms:modified>
</cp:coreProperties>
</file>